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DATAKALENDER BELG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<sst xmlns="http://schemas.openxmlformats.org/spreadsheetml/2006/main" count="53" uniqueCount="53">
  <si>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Nieuwjaar </t>
  </si>
  <si>
    <t>Pasen</t>
  </si>
  <si>
    <t>Paasmaandag</t>
  </si>
  <si>
    <t>Feest van de Arbeid</t>
  </si>
  <si>
    <t>Hemelvaartsdag</t>
  </si>
  <si>
    <t>Pinksteren</t>
  </si>
  <si>
    <t>Pinkstermaandag</t>
  </si>
  <si>
    <t xml:space="preserve">Nationale Feestdag </t>
  </si>
  <si>
    <t xml:space="preserve">OLV Tenhemelopneming </t>
  </si>
  <si>
    <t>Allerheiligen</t>
  </si>
  <si>
    <t>Wapenstilstand</t>
  </si>
  <si>
    <t>Kerstmis</t>
  </si>
  <si>
    <t>Vlaamse</t>
  </si>
  <si>
    <t>Franse</t>
  </si>
  <si>
    <t>Duitse</t>
  </si>
  <si>
    <t>DE 10 WETTELIJKE FEESTDAGEN</t>
  </si>
  <si>
    <t xml:space="preserve">Driekoningen </t>
  </si>
  <si>
    <t>Aswoensdag</t>
  </si>
  <si>
    <t>Palmzondag</t>
  </si>
  <si>
    <t>Goede Vrijdag</t>
  </si>
  <si>
    <t>Allerzielen</t>
  </si>
  <si>
    <t>Advent</t>
  </si>
  <si>
    <t>SCHOOLVAKANTIES</t>
  </si>
  <si>
    <t>Zomer</t>
  </si>
  <si>
    <t>begint op</t>
  </si>
  <si>
    <t>eindigt op</t>
  </si>
  <si>
    <t>Herfst</t>
  </si>
  <si>
    <t>Kerst</t>
  </si>
  <si>
    <t>Krokus</t>
  </si>
  <si>
    <t>Paas</t>
  </si>
  <si>
    <t>Hemelvaart</t>
  </si>
  <si>
    <t xml:space="preserve"> </t>
  </si>
  <si>
    <t>KERKELIJKE FEESTDAGEN</t>
  </si>
  <si>
    <t>FEESTDAGEN GEMEENSCHAPPEN</t>
  </si>
  <si>
    <r>
      <t xml:space="preserve">ZOMERTIJD </t>
    </r>
    <r>
      <rPr>
        <sz val="11"/>
        <rFont val="Arial"/>
        <family val="2"/>
      </rPr>
      <t>begint op</t>
    </r>
  </si>
  <si>
    <r>
      <t xml:space="preserve">WINTERTIJD </t>
    </r>
    <r>
      <rPr>
        <sz val="11"/>
        <rFont val="Arial"/>
        <family val="2"/>
      </rPr>
      <t>begint op</t>
    </r>
  </si>
  <si>
    <t>Witte Donderdag</t>
  </si>
  <si>
    <t>VANDAAG</t>
  </si>
  <si>
    <t>VARIA</t>
  </si>
  <si>
    <t>Valentijnsdag</t>
  </si>
  <si>
    <t>Carnaval</t>
  </si>
  <si>
    <t>Moederdag</t>
  </si>
  <si>
    <t>Vaderdag</t>
  </si>
  <si>
    <t>Sinterklaas</t>
  </si>
  <si>
    <t>Sint-Maarten</t>
  </si>
  <si>
    <t>Open Monumentendag Vlaanderen</t>
  </si>
  <si>
    <t>Open Bedrijvendag Vlaanderen</t>
  </si>
  <si>
    <t>Halloween</t>
  </si>
  <si>
    <t>Koningsfeest</t>
  </si>
  <si>
    <r>
      <t xml:space="preserve">DATAKALENDER BELGIE
</t>
    </r>
    <r>
      <rPr>
        <sz val="10"/>
        <color indexed="9"/>
        <rFont val="Arial"/>
        <family val="0"/>
      </rPr>
      <t xml:space="preserve">Klik op de </t>
    </r>
    <r>
      <rPr>
        <sz val="12"/>
        <color indexed="9"/>
        <rFont val="Webdings"/>
        <family val="1"/>
      </rPr>
      <t>56</t>
    </r>
    <r>
      <rPr>
        <sz val="10"/>
        <color indexed="9"/>
        <rFont val="Webdings"/>
        <family val="1"/>
      </rPr>
      <t xml:space="preserve"> </t>
    </r>
    <r>
      <rPr>
        <sz val="10"/>
        <color indexed="9"/>
        <rFont val="Arial"/>
        <family val="0"/>
      </rPr>
      <t>pijltjes hiernaast om het jaar te veranderen (1901-2099)</t>
    </r>
  </si>
  <si>
    <t>11 nov, 1 mei en pinkstermaandag zijn ook vakantiedagen, voor zover zij niet in een vakantieperiode vallen.</t>
  </si>
  <si>
    <t>De feestdagen in het rood vallen in het weekend en worden ingehaald op een andere normale werkdag in overleg met de werkgever.</t>
  </si>
  <si>
    <t>Brussels Hoofdstedelijk Gewest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</si>
</sst>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813]dddd\ d\ mmmm\ yyyy"/>
    <numFmt numFmtId="189" formatCode="[$-F800]dddd\,\ mmmm\ dd\,\ yy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ddd\ d\ mmm\ yyyy"/>
  </numFmts>
  <fonts count="4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0"/>
      <color indexed="9"/>
      <name val="Arial"/>
      <family val="0"/>
    </font>
    <font>
      <sz val="12"/>
      <color indexed="9"/>
      <name val="Webdings"/>
      <family val="1"/>
    </font>
    <font>
      <sz val="10"/>
      <color indexed="9"/>
      <name val="Webdings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44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4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9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9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94" fontId="0" fillId="0" borderId="15" xfId="0" applyNumberFormat="1" applyFont="1" applyBorder="1" applyAlignment="1">
      <alignment/>
    </xf>
    <xf numFmtId="194" fontId="0" fillId="0" borderId="16" xfId="0" applyNumberFormat="1" applyFont="1" applyBorder="1" applyAlignment="1">
      <alignment/>
    </xf>
    <xf numFmtId="19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94" fontId="0" fillId="0" borderId="19" xfId="0" applyNumberFormat="1" applyFont="1" applyBorder="1" applyAlignment="1">
      <alignment/>
    </xf>
    <xf numFmtId="19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9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4" fontId="0" fillId="0" borderId="24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4" fillId="0" borderId="12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0" xfId="0" applyFont="1" applyBorder="1" applyAlignment="1">
      <alignment vertical="center" wrapText="1" shrinkToFit="1"/>
    </xf>
    <xf numFmtId="0" fontId="7" fillId="32" borderId="28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14" fillId="0" borderId="3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7" fillId="32" borderId="10" xfId="0" applyFont="1" applyFill="1" applyBorder="1" applyAlignment="1">
      <alignment horizontal="right"/>
    </xf>
    <xf numFmtId="0" fontId="7" fillId="32" borderId="21" xfId="0" applyFont="1" applyFill="1" applyBorder="1" applyAlignment="1">
      <alignment horizontal="right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" fillId="32" borderId="2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94" fontId="6" fillId="33" borderId="33" xfId="0" applyNumberFormat="1" applyFont="1" applyFill="1" applyBorder="1" applyAlignment="1">
      <alignment horizontal="center" vertical="center"/>
    </xf>
    <xf numFmtId="194" fontId="6" fillId="33" borderId="35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right"/>
    </xf>
    <xf numFmtId="0" fontId="7" fillId="32" borderId="23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2.28125" style="0" bestFit="1" customWidth="1"/>
    <col min="2" max="2" width="19.7109375" style="0" customWidth="1"/>
    <col min="3" max="3" width="14.8515625" style="0" bestFit="1" customWidth="1"/>
    <col min="4" max="4" width="17.8515625" style="0" customWidth="1"/>
    <col min="5" max="5" width="20.421875" style="0" customWidth="1"/>
    <col min="6" max="6" width="14.28125" style="0" bestFit="1" customWidth="1"/>
    <col min="7" max="7" width="19.28125" style="0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 thickTop="1">
      <c r="A1" s="53">
        <v>2019</v>
      </c>
      <c r="B1" s="55"/>
      <c r="C1" s="57" t="s">
        <v>49</v>
      </c>
      <c r="D1" s="58"/>
      <c r="E1" s="59"/>
      <c r="F1" s="63" t="s">
        <v>37</v>
      </c>
      <c r="G1" s="64"/>
    </row>
    <row r="2" spans="1:11" ht="32.25" customHeight="1" thickBot="1">
      <c r="A2" s="54"/>
      <c r="B2" s="56"/>
      <c r="C2" s="60"/>
      <c r="D2" s="61"/>
      <c r="E2" s="62"/>
      <c r="F2" s="69">
        <f ca="1">TODAY()</f>
        <v>43212</v>
      </c>
      <c r="G2" s="70"/>
      <c r="H2" s="4"/>
      <c r="I2" s="4"/>
      <c r="J2" s="4"/>
      <c r="K2" s="5"/>
    </row>
    <row r="3" spans="1:11" s="8" customFormat="1" ht="15" thickBot="1" thickTop="1">
      <c r="A3" s="41" t="s">
        <v>15</v>
      </c>
      <c r="B3" s="41"/>
      <c r="C3" s="41" t="s">
        <v>32</v>
      </c>
      <c r="D3" s="41"/>
      <c r="E3" s="42" t="s">
        <v>22</v>
      </c>
      <c r="F3" s="43"/>
      <c r="G3" s="44"/>
      <c r="H3" s="7"/>
      <c r="I3" s="7"/>
      <c r="J3" s="7"/>
      <c r="K3" s="7"/>
    </row>
    <row r="4" spans="1:11" s="9" customFormat="1" ht="14.25" thickTop="1">
      <c r="A4" s="14" t="s">
        <v>0</v>
      </c>
      <c r="B4" s="15">
        <f>DATE($A$1,1,1)</f>
        <v>43466</v>
      </c>
      <c r="C4" s="14" t="s">
        <v>16</v>
      </c>
      <c r="D4" s="20">
        <f>DATE(A1,1,6)</f>
        <v>43471</v>
      </c>
      <c r="E4" s="14"/>
      <c r="F4" s="25" t="s">
        <v>24</v>
      </c>
      <c r="G4" s="26" t="s">
        <v>25</v>
      </c>
      <c r="H4" s="7"/>
      <c r="I4" s="7"/>
      <c r="J4" s="7"/>
      <c r="K4" s="7"/>
    </row>
    <row r="5" spans="1:11" s="9" customFormat="1" ht="13.5">
      <c r="A5" s="16" t="s">
        <v>2</v>
      </c>
      <c r="B5" s="17">
        <f>D9+1</f>
        <v>43577</v>
      </c>
      <c r="C5" s="16" t="s">
        <v>17</v>
      </c>
      <c r="D5" s="21">
        <f>D9-46</f>
        <v>43530</v>
      </c>
      <c r="E5" s="16" t="s">
        <v>23</v>
      </c>
      <c r="F5" s="27">
        <f>IF(A1=2008,DATE(A1,6,27),DATE(A1,7,1))</f>
        <v>43647</v>
      </c>
      <c r="G5" s="17">
        <f>DATE(A1,8,31)</f>
        <v>43708</v>
      </c>
      <c r="H5" s="7"/>
      <c r="I5" s="7"/>
      <c r="J5" s="7"/>
      <c r="K5" s="7"/>
    </row>
    <row r="6" spans="1:11" s="9" customFormat="1" ht="13.5">
      <c r="A6" s="16" t="s">
        <v>3</v>
      </c>
      <c r="B6" s="17">
        <f>DATE($A$1,5,1)</f>
        <v>43586</v>
      </c>
      <c r="C6" s="16" t="s">
        <v>18</v>
      </c>
      <c r="D6" s="21">
        <f>D9-7</f>
        <v>43569</v>
      </c>
      <c r="E6" s="16" t="s">
        <v>26</v>
      </c>
      <c r="F6" s="27">
        <f>DATE(A1,11,1)-WEEKDAY(DATE(A1,11,1))+2</f>
        <v>43766</v>
      </c>
      <c r="G6" s="17">
        <f>F6+6</f>
        <v>43772</v>
      </c>
      <c r="H6" s="7"/>
      <c r="I6" s="7"/>
      <c r="J6" s="7"/>
      <c r="K6" s="7"/>
    </row>
    <row r="7" spans="1:11" s="9" customFormat="1" ht="13.5">
      <c r="A7" s="16" t="s">
        <v>4</v>
      </c>
      <c r="B7" s="17">
        <f>D9+39</f>
        <v>43615</v>
      </c>
      <c r="C7" s="16" t="s">
        <v>36</v>
      </c>
      <c r="D7" s="21">
        <f>D9-3</f>
        <v>43573</v>
      </c>
      <c r="E7" s="16" t="s">
        <v>27</v>
      </c>
      <c r="F7" s="27">
        <f>IF(WEEKDAY(B13)=7,B13+2,DATE(A1,12,25)-WEEKDAY(DATE(A1,12,25))+2)</f>
        <v>43822</v>
      </c>
      <c r="G7" s="17">
        <f>F7+13</f>
        <v>43835</v>
      </c>
      <c r="H7" s="7"/>
      <c r="I7" s="7"/>
      <c r="J7" s="7"/>
      <c r="K7" s="7"/>
    </row>
    <row r="8" spans="1:11" s="9" customFormat="1" ht="13.5">
      <c r="A8" s="16" t="s">
        <v>6</v>
      </c>
      <c r="B8" s="17">
        <f>D10+1</f>
        <v>43626</v>
      </c>
      <c r="C8" s="16" t="s">
        <v>19</v>
      </c>
      <c r="D8" s="21">
        <f>D9-2</f>
        <v>43574</v>
      </c>
      <c r="E8" s="16" t="s">
        <v>28</v>
      </c>
      <c r="F8" s="27">
        <f>(D9-48)-WEEKDAY(D9)+1</f>
        <v>43528</v>
      </c>
      <c r="G8" s="17">
        <f>F8+6</f>
        <v>43534</v>
      </c>
      <c r="H8" s="7"/>
      <c r="I8" s="7"/>
      <c r="J8" s="7"/>
      <c r="K8" s="7"/>
    </row>
    <row r="9" spans="1:11" s="9" customFormat="1" ht="13.5">
      <c r="A9" s="16" t="s">
        <v>7</v>
      </c>
      <c r="B9" s="17">
        <f>DATE($A$1,7,21)</f>
        <v>43667</v>
      </c>
      <c r="C9" s="16" t="s">
        <v>1</v>
      </c>
      <c r="D9" s="21">
        <f>DOLLAR(("4/"&amp;A1)/7+MOD(19*MOD(A1,19)-7,30)*14%,)*7-6</f>
        <v>43576</v>
      </c>
      <c r="E9" s="16" t="s">
        <v>29</v>
      </c>
      <c r="F9" s="27">
        <f>IF(MONTH(D9)=3,B5,IF(MONTH(D9)=4,IF(DAY(D9)&gt;15,B5-14,IF(MONTH(D9)=4,DATE(A1,4,1)+2-WEEKDAY(DATE(A1,4,1))+(2&lt;WEEKDAY(DATE(A1,4,1)))*7))))</f>
        <v>43563</v>
      </c>
      <c r="G9" s="17">
        <f>IF(MONTH(D9)=3,F9+13,IF(MONTH(D9)=4,IF(DAY(D9)&gt;15,F9+14,F9+13)))</f>
        <v>43577</v>
      </c>
      <c r="H9" s="7"/>
      <c r="I9" s="7"/>
      <c r="J9" s="7"/>
      <c r="K9" s="7"/>
    </row>
    <row r="10" spans="1:11" s="9" customFormat="1" ht="13.5">
      <c r="A10" s="16" t="s">
        <v>8</v>
      </c>
      <c r="B10" s="17">
        <f>DATE($A$1,8,15)</f>
        <v>43692</v>
      </c>
      <c r="C10" s="16" t="s">
        <v>5</v>
      </c>
      <c r="D10" s="21">
        <f>D9+49</f>
        <v>43625</v>
      </c>
      <c r="E10" s="16" t="s">
        <v>30</v>
      </c>
      <c r="F10" s="27">
        <f>B7</f>
        <v>43615</v>
      </c>
      <c r="G10" s="17">
        <f>F10+1</f>
        <v>43616</v>
      </c>
      <c r="H10" s="7"/>
      <c r="I10" s="7"/>
      <c r="J10" s="7"/>
      <c r="K10" s="7"/>
    </row>
    <row r="11" spans="1:11" s="9" customFormat="1" ht="13.5">
      <c r="A11" s="16" t="s">
        <v>9</v>
      </c>
      <c r="B11" s="17">
        <f>DATE($A$1,11,1)</f>
        <v>43770</v>
      </c>
      <c r="C11" s="16" t="s">
        <v>20</v>
      </c>
      <c r="D11" s="21">
        <f>DATE(A1,11,2)</f>
        <v>43771</v>
      </c>
      <c r="E11" s="45" t="s">
        <v>50</v>
      </c>
      <c r="F11" s="46"/>
      <c r="G11" s="47"/>
      <c r="H11" s="7"/>
      <c r="I11" s="7"/>
      <c r="J11" s="10"/>
      <c r="K11" s="7"/>
    </row>
    <row r="12" spans="1:11" s="9" customFormat="1" ht="14.25" thickBot="1">
      <c r="A12" s="16" t="s">
        <v>10</v>
      </c>
      <c r="B12" s="17">
        <f>DATE($A$1,11,11)</f>
        <v>43780</v>
      </c>
      <c r="C12" s="22" t="s">
        <v>21</v>
      </c>
      <c r="D12" s="17">
        <f>DATE($A$1,11,27)+1-WEEKDAY(DATE($A$1,11,27))+(1-(1&gt;=WEEKDAY(DATE($A$1,11,27))))*7</f>
        <v>43800</v>
      </c>
      <c r="E12" s="48"/>
      <c r="F12" s="49"/>
      <c r="G12" s="50"/>
      <c r="H12" s="7"/>
      <c r="I12" s="7"/>
      <c r="J12" s="7"/>
      <c r="K12" s="7"/>
    </row>
    <row r="13" spans="1:11" s="9" customFormat="1" ht="15" thickBot="1" thickTop="1">
      <c r="A13" s="18" t="s">
        <v>11</v>
      </c>
      <c r="B13" s="19">
        <f>DATE($A$1,12,25)</f>
        <v>43824</v>
      </c>
      <c r="C13" s="41" t="s">
        <v>38</v>
      </c>
      <c r="D13" s="41"/>
      <c r="E13" s="51" t="s">
        <v>34</v>
      </c>
      <c r="F13" s="52"/>
      <c r="G13" s="15">
        <f>DATE(A1,3,31)-WEEKDAY(DATE(A1,3,31))+1</f>
        <v>43555</v>
      </c>
      <c r="H13" s="7"/>
      <c r="I13" s="7"/>
      <c r="J13" s="7"/>
      <c r="K13" s="7"/>
    </row>
    <row r="14" spans="1:11" s="9" customFormat="1" ht="15" thickBot="1" thickTop="1">
      <c r="A14" s="37" t="s">
        <v>51</v>
      </c>
      <c r="B14" s="38"/>
      <c r="C14" s="14" t="s">
        <v>39</v>
      </c>
      <c r="D14" s="15">
        <f>DATE($A$1,2,14)</f>
        <v>43510</v>
      </c>
      <c r="E14" s="71" t="s">
        <v>35</v>
      </c>
      <c r="F14" s="72"/>
      <c r="G14" s="24">
        <f>DATE(A1,10,31)-WEEKDAY(DATE(A1,10,31))+1</f>
        <v>43765</v>
      </c>
      <c r="H14" s="7"/>
      <c r="I14" s="7"/>
      <c r="J14" s="7"/>
      <c r="K14" s="7"/>
    </row>
    <row r="15" spans="1:11" s="8" customFormat="1" ht="14.25" thickTop="1">
      <c r="A15" s="37"/>
      <c r="B15" s="38"/>
      <c r="C15" s="16" t="s">
        <v>40</v>
      </c>
      <c r="D15" s="23">
        <f>D9-49</f>
        <v>43527</v>
      </c>
      <c r="E15" s="65" t="s">
        <v>45</v>
      </c>
      <c r="F15" s="66"/>
      <c r="G15" s="15">
        <f>DATE($A$1,9,1)+1-WEEKDAY(DATE($A$1,9,1))+(2-(1&gt;=WEEKDAY(DATE($A$1,9,1))))*7</f>
        <v>43716</v>
      </c>
      <c r="H15" s="7"/>
      <c r="I15" s="7"/>
      <c r="J15" s="7"/>
      <c r="K15" s="7"/>
    </row>
    <row r="16" spans="1:11" s="9" customFormat="1" ht="14.25" thickBot="1">
      <c r="A16" s="39"/>
      <c r="B16" s="40"/>
      <c r="C16" s="16" t="s">
        <v>41</v>
      </c>
      <c r="D16" s="17">
        <f>DATE($A$1,5,1)+1-WEEKDAY(DATE($A$1,5,1))+(2-(1&gt;=WEEKDAY(DATE($A$1,5,1))))*7</f>
        <v>43597</v>
      </c>
      <c r="E16" s="22" t="s">
        <v>46</v>
      </c>
      <c r="F16" s="28"/>
      <c r="G16" s="24">
        <f>DATE($A$1,10,1)+1-WEEKDAY(DATE($A$1,10,1))+(1-(1&gt;=WEEKDAY(DATE($A$1,10,1))))*7</f>
        <v>43744</v>
      </c>
      <c r="H16" s="7"/>
      <c r="I16" s="7"/>
      <c r="J16" s="10"/>
      <c r="K16" s="7"/>
    </row>
    <row r="17" spans="1:11" s="9" customFormat="1" ht="15" thickBot="1" thickTop="1">
      <c r="A17" s="30"/>
      <c r="B17" s="35"/>
      <c r="C17" s="31" t="s">
        <v>42</v>
      </c>
      <c r="D17" s="17">
        <f>DATE($A$1,6,1)+1-WEEKDAY(DATE($A$1,6,1))+(2-(1&gt;=WEEKDAY(DATE($A$1,6,1))))*7</f>
        <v>43625</v>
      </c>
      <c r="E17" s="42" t="s">
        <v>33</v>
      </c>
      <c r="F17" s="43"/>
      <c r="G17" s="67"/>
      <c r="H17" s="7"/>
      <c r="I17" s="7"/>
      <c r="J17" s="7"/>
      <c r="K17" s="7"/>
    </row>
    <row r="18" spans="1:11" ht="13.5" thickTop="1">
      <c r="A18" s="33"/>
      <c r="B18" s="23"/>
      <c r="C18" s="31" t="s">
        <v>47</v>
      </c>
      <c r="D18" s="17">
        <f>DATE($A$1,10,31)</f>
        <v>43769</v>
      </c>
      <c r="E18" s="65" t="s">
        <v>52</v>
      </c>
      <c r="F18" s="66"/>
      <c r="G18" s="17">
        <f>DATE($A$1,5,8)</f>
        <v>43593</v>
      </c>
      <c r="H18" s="6"/>
      <c r="I18" s="6"/>
      <c r="J18" s="6"/>
      <c r="K18" s="6"/>
    </row>
    <row r="19" spans="1:7" ht="12.75">
      <c r="A19" s="33"/>
      <c r="B19" s="23"/>
      <c r="C19" s="31" t="s">
        <v>44</v>
      </c>
      <c r="D19" s="17">
        <f>DATE($A$1,11,11)</f>
        <v>43780</v>
      </c>
      <c r="E19" s="73" t="s">
        <v>12</v>
      </c>
      <c r="F19" s="74"/>
      <c r="G19" s="29">
        <f>DATE(A1,7,11)</f>
        <v>43657</v>
      </c>
    </row>
    <row r="20" spans="1:7" ht="12.75">
      <c r="A20" s="33"/>
      <c r="B20" s="23"/>
      <c r="C20" s="32" t="s">
        <v>48</v>
      </c>
      <c r="D20" s="17">
        <f>DATE($A$1,11,15)</f>
        <v>43784</v>
      </c>
      <c r="E20" s="73" t="s">
        <v>13</v>
      </c>
      <c r="F20" s="74"/>
      <c r="G20" s="17">
        <f>DATE(A1,9,27)</f>
        <v>43735</v>
      </c>
    </row>
    <row r="21" spans="1:7" ht="13.5" thickBot="1">
      <c r="A21" s="11"/>
      <c r="B21" s="36"/>
      <c r="C21" s="22" t="s">
        <v>43</v>
      </c>
      <c r="D21" s="24">
        <f>DATE($A$1,12,6)</f>
        <v>43805</v>
      </c>
      <c r="E21" s="75" t="s">
        <v>14</v>
      </c>
      <c r="F21" s="76"/>
      <c r="G21" s="24">
        <f>DATE($A$1,11,15)</f>
        <v>43784</v>
      </c>
    </row>
    <row r="22" spans="1:6" ht="13.5" customHeight="1" thickTop="1">
      <c r="A22" s="30"/>
      <c r="B22" s="30"/>
      <c r="C22" s="30"/>
      <c r="D22" s="30"/>
      <c r="E22" s="13"/>
      <c r="F22" s="11"/>
    </row>
    <row r="23" spans="1:6" ht="13.5">
      <c r="A23" s="33"/>
      <c r="B23" s="34"/>
      <c r="C23" s="68"/>
      <c r="D23" s="68"/>
      <c r="E23" s="13"/>
      <c r="F23" s="11"/>
    </row>
    <row r="24" spans="1:7" ht="13.5">
      <c r="A24" s="33"/>
      <c r="B24" s="34"/>
      <c r="C24" s="68"/>
      <c r="D24" s="68"/>
      <c r="E24" s="13"/>
      <c r="F24" s="11"/>
      <c r="G24" s="6"/>
    </row>
    <row r="25" spans="3:6" ht="13.5">
      <c r="C25" s="11"/>
      <c r="D25" s="12" t="s">
        <v>31</v>
      </c>
      <c r="E25" s="13"/>
      <c r="F25" s="11"/>
    </row>
    <row r="26" spans="1:6" ht="13.5">
      <c r="A26" s="2"/>
      <c r="C26" s="11"/>
      <c r="D26" s="12"/>
      <c r="E26" s="13"/>
      <c r="F26" s="11"/>
    </row>
    <row r="27" spans="1:6" ht="13.5">
      <c r="A27" s="3"/>
      <c r="E27" s="13"/>
      <c r="F27" s="11"/>
    </row>
    <row r="28" spans="1:6" ht="13.5">
      <c r="A28" s="1"/>
      <c r="E28" s="13"/>
      <c r="F28" s="11"/>
    </row>
    <row r="29" spans="3:6" ht="13.5">
      <c r="C29" s="11"/>
      <c r="E29" s="13"/>
      <c r="F29" s="11"/>
    </row>
    <row r="30" spans="5:6" ht="13.5">
      <c r="E30" s="13"/>
      <c r="F30" s="11"/>
    </row>
  </sheetData>
  <sheetProtection sheet="1"/>
  <mergeCells count="21">
    <mergeCell ref="C23:D23"/>
    <mergeCell ref="F2:G2"/>
    <mergeCell ref="E14:F14"/>
    <mergeCell ref="C24:D24"/>
    <mergeCell ref="E18:F18"/>
    <mergeCell ref="E19:F19"/>
    <mergeCell ref="E20:F20"/>
    <mergeCell ref="E21:F21"/>
    <mergeCell ref="A1:A2"/>
    <mergeCell ref="B1:B2"/>
    <mergeCell ref="C1:E2"/>
    <mergeCell ref="F1:G1"/>
    <mergeCell ref="E15:F15"/>
    <mergeCell ref="E17:G17"/>
    <mergeCell ref="A14:B16"/>
    <mergeCell ref="A3:B3"/>
    <mergeCell ref="C3:D3"/>
    <mergeCell ref="E3:G3"/>
    <mergeCell ref="C13:D13"/>
    <mergeCell ref="E11:G12"/>
    <mergeCell ref="E13:F13"/>
  </mergeCells>
  <conditionalFormatting sqref="B4:B13">
    <cfRule type="expression" priority="5" dxfId="0" stopIfTrue="1">
      <formula>WEEKDAY(B4)=7</formula>
    </cfRule>
    <cfRule type="expression" priority="6" dxfId="0" stopIfTrue="1">
      <formula>WEEKDAY(B4)=1</formula>
    </cfRule>
  </conditionalFormatting>
  <printOptions/>
  <pageMargins left="0.75" right="0.75" top="1" bottom="1" header="0.5" footer="0.5"/>
  <pageSetup orientation="portrait" paperSize="9" r:id="rId2"/>
  <ignoredErrors>
    <ignoredError sqref="G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Zomergem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 Van den Daele</cp:lastModifiedBy>
  <dcterms:created xsi:type="dcterms:W3CDTF">2007-07-15T12:21:30Z</dcterms:created>
  <dcterms:modified xsi:type="dcterms:W3CDTF">2018-04-22T18:53:36Z</dcterms:modified>
  <cp:category/>
  <cp:version/>
  <cp:contentType/>
  <cp:contentStatus/>
</cp:coreProperties>
</file>